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'PC-Version'!$A$1:$BD$94</definedName>
  </definedNames>
  <calcPr calcId="125725"/>
</workbook>
</file>

<file path=xl/calcChain.xml><?xml version="1.0" encoding="utf-8"?>
<calcChain xmlns="http://schemas.openxmlformats.org/spreadsheetml/2006/main">
  <c r="J24" i="1"/>
  <c r="O24"/>
  <c r="AF24"/>
  <c r="BF24"/>
  <c r="BH24"/>
  <c r="BM24"/>
  <c r="BN24"/>
  <c r="BP24"/>
  <c r="BR24"/>
  <c r="J25"/>
  <c r="J26" s="1"/>
  <c r="J27" s="1"/>
  <c r="J28" s="1"/>
  <c r="J29" s="1"/>
  <c r="J30" s="1"/>
  <c r="J31" s="1"/>
  <c r="J32" s="1"/>
  <c r="J33" s="1"/>
  <c r="J34" s="1"/>
  <c r="J35" s="1"/>
  <c r="J59" s="1"/>
  <c r="J63" s="1"/>
  <c r="J67" s="1"/>
  <c r="J71" s="1"/>
  <c r="J75" s="1"/>
  <c r="J79" s="1"/>
  <c r="O25"/>
  <c r="AF25"/>
  <c r="BF25"/>
  <c r="BH25"/>
  <c r="BM25"/>
  <c r="BN25"/>
  <c r="BP25"/>
  <c r="AK42" s="1"/>
  <c r="BR25"/>
  <c r="O26"/>
  <c r="AF26"/>
  <c r="BF26"/>
  <c r="BH26"/>
  <c r="BM27"/>
  <c r="G41" s="1"/>
  <c r="AF63" s="1"/>
  <c r="AF79" s="1"/>
  <c r="M86" s="1"/>
  <c r="BN27"/>
  <c r="BP27"/>
  <c r="BR27"/>
  <c r="AN41" s="1"/>
  <c r="O27"/>
  <c r="AF27"/>
  <c r="BF27"/>
  <c r="BH27"/>
  <c r="BM26"/>
  <c r="BN26"/>
  <c r="AE43" s="1"/>
  <c r="BP26"/>
  <c r="AK43" s="1"/>
  <c r="BR26"/>
  <c r="O28"/>
  <c r="AF28"/>
  <c r="BF28"/>
  <c r="BH28"/>
  <c r="O29"/>
  <c r="AF29"/>
  <c r="BF29"/>
  <c r="BH29"/>
  <c r="BM31"/>
  <c r="G49" s="1"/>
  <c r="AF67" s="1"/>
  <c r="BN31"/>
  <c r="BP31"/>
  <c r="BR31"/>
  <c r="O30"/>
  <c r="AF30"/>
  <c r="BF30"/>
  <c r="BH30"/>
  <c r="BM32"/>
  <c r="G47" s="1"/>
  <c r="BN32"/>
  <c r="BP32"/>
  <c r="BR32"/>
  <c r="O31"/>
  <c r="AF31"/>
  <c r="BF31"/>
  <c r="BH31"/>
  <c r="BM30"/>
  <c r="BN30"/>
  <c r="BP30"/>
  <c r="BR30"/>
  <c r="O32"/>
  <c r="AF32"/>
  <c r="BF32"/>
  <c r="BH32"/>
  <c r="BM29"/>
  <c r="G46" s="1"/>
  <c r="O63" s="1"/>
  <c r="BN29"/>
  <c r="BP29"/>
  <c r="BR29"/>
  <c r="O33"/>
  <c r="AF33"/>
  <c r="BF33"/>
  <c r="BH33"/>
  <c r="O34"/>
  <c r="AF34"/>
  <c r="BF34"/>
  <c r="BO30" s="1"/>
  <c r="BH34"/>
  <c r="O35"/>
  <c r="AF35"/>
  <c r="BF35"/>
  <c r="BH35"/>
  <c r="BO29" s="1"/>
  <c r="G40"/>
  <c r="O59" s="1"/>
  <c r="AE40"/>
  <c r="AK40"/>
  <c r="AN40"/>
  <c r="AE41"/>
  <c r="AK41"/>
  <c r="G42"/>
  <c r="O71" s="1"/>
  <c r="M89" s="1"/>
  <c r="AE42"/>
  <c r="G43"/>
  <c r="O67" s="1"/>
  <c r="AE46"/>
  <c r="AK46"/>
  <c r="AN46"/>
  <c r="AE47"/>
  <c r="AK47"/>
  <c r="AN47"/>
  <c r="G48"/>
  <c r="AE48"/>
  <c r="AN48"/>
  <c r="AE49"/>
  <c r="AN49"/>
  <c r="AF59"/>
  <c r="O75" s="1"/>
  <c r="M87" s="1"/>
  <c r="AF71"/>
  <c r="M90" s="1"/>
  <c r="AF75"/>
  <c r="M88" s="1"/>
  <c r="O79"/>
  <c r="M85" s="1"/>
  <c r="M91"/>
  <c r="M92"/>
  <c r="BO32" l="1"/>
  <c r="AK49"/>
  <c r="AK48"/>
  <c r="AH47"/>
  <c r="BS26"/>
  <c r="AN43"/>
  <c r="BS27"/>
  <c r="BS25"/>
  <c r="BS30"/>
  <c r="BS31"/>
  <c r="AP41"/>
  <c r="BS24"/>
  <c r="AP40" s="1"/>
  <c r="BS29"/>
  <c r="BS32"/>
  <c r="AP47" s="1"/>
  <c r="AN42"/>
  <c r="BO27"/>
  <c r="BO24"/>
  <c r="AH40" s="1"/>
  <c r="BO31"/>
  <c r="AH46" s="1"/>
  <c r="BO26"/>
  <c r="AH43" s="1"/>
  <c r="BO25"/>
  <c r="AP48" l="1"/>
  <c r="AH48"/>
  <c r="AP43"/>
  <c r="AP42"/>
  <c r="AH41"/>
  <c r="AP49"/>
  <c r="AH42"/>
  <c r="AH49"/>
  <c r="AP46"/>
</calcChain>
</file>

<file path=xl/sharedStrings.xml><?xml version="1.0" encoding="utf-8"?>
<sst xmlns="http://schemas.openxmlformats.org/spreadsheetml/2006/main" count="189" uniqueCount="68">
  <si>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</si>
  <si>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</si>
  <si>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</si>
  <si>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</si>
  <si>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</si>
  <si>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</si>
  <si>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</si>
  <si>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</si>
  <si>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</si>
  <si>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</si>
  <si>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</si>
  <si>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</si>
  <si>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</si>
  <si>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</si>
  <si>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</si>
  <si>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</si>
  <si>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</si>
  <si>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</si>
  <si>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</si>
  <si>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</si>
  <si>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</si>
  <si>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</si>
  <si>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</si>
  <si>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</si>
  <si>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</si>
  <si>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</si>
  <si>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</si>
  <si>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</si>
  <si>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</si>
  <si>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</si>
  <si>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</si>
  <si>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</si>
  <si>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</si>
  <si>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</si>
  <si>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</si>
  <si>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</si>
  <si>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</si>
  <si>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</si>
  <si>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</si>
  <si>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</si>
  <si>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</si>
  <si>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</si>
  <si>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</si>
  <si>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</si>
  <si>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</si>
  <si>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</si>
  <si>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</si>
  <si>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</si>
  <si>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</si>
  <si>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</si>
  <si>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</si>
  <si>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</si>
  <si>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</si>
  <si>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</si>
  <si>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</si>
  <si>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</si>
  <si>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 xml:space="preserve">TSV Wiepenkathen </t>
  </si>
  <si>
    <t>in der Sporthalle TSV Wiepenkathen</t>
  </si>
  <si>
    <t>SV Drochtersen/Assel</t>
  </si>
  <si>
    <t xml:space="preserve">TSV Wiepenkathen 2 </t>
  </si>
  <si>
    <t>Deinster SV</t>
  </si>
  <si>
    <t xml:space="preserve">Stützpunkt Mädchen </t>
  </si>
  <si>
    <t xml:space="preserve">SC Hemmoor </t>
  </si>
  <si>
    <t>FC Mulsum/Kutenholz</t>
  </si>
  <si>
    <t>TSV Wiepenkathen 1</t>
  </si>
  <si>
    <t xml:space="preserve">JSG Niederelbe  </t>
  </si>
  <si>
    <t>Pinguin Cup 2012</t>
  </si>
  <si>
    <t>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</si>
</sst>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_ ;[Red]\-0\ "/>
  </numFmts>
  <fonts count="2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</font>
    <font>
      <b/>
      <sz val="9"/>
      <name val="Arial"/>
    </font>
    <font>
      <sz val="18"/>
      <name val="Comic Sans MS"/>
      <family val="4"/>
    </font>
    <font>
      <b/>
      <sz val="14"/>
      <name val="Arial"/>
      <family val="2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i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5" fillId="0" borderId="0" xfId="0" applyFont="1"/>
    <xf numFmtId="0" fontId="15" fillId="0" borderId="0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/>
    <xf numFmtId="17" fontId="0" fillId="0" borderId="0" xfId="0" applyNumberFormat="1"/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Border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Border="1"/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Border="1"/>
    <xf numFmtId="0" fontId="20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0" fontId="20" fillId="0" borderId="0" xfId="0" applyFont="1" applyAlignment="1"/>
    <xf numFmtId="0" fontId="21" fillId="0" borderId="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/>
    <xf numFmtId="0" fontId="25" fillId="0" borderId="0" xfId="0" applyFont="1" applyFill="1" applyAlignment="1"/>
    <xf numFmtId="0" fontId="26" fillId="0" borderId="0" xfId="0" applyFont="1" applyAlignment="1"/>
    <xf numFmtId="0" fontId="26" fillId="0" borderId="0" xfId="0" applyFont="1"/>
    <xf numFmtId="0" fontId="18" fillId="0" borderId="0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1" fontId="18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9" fillId="0" borderId="3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 shrinkToFit="1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8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5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46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hidden="1"/>
    </xf>
    <xf numFmtId="0" fontId="16" fillId="0" borderId="30" xfId="0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16" fillId="0" borderId="21" xfId="0" applyFont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16" fillId="0" borderId="47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6" fillId="0" borderId="36" xfId="0" applyFont="1" applyBorder="1" applyAlignment="1" applyProtection="1">
      <alignment horizontal="left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115660</xdr:colOff>
      <xdr:row>0</xdr:row>
      <xdr:rowOff>34017</xdr:rowOff>
    </xdr:from>
    <xdr:to>
      <xdr:col>55</xdr:col>
      <xdr:colOff>32372</xdr:colOff>
      <xdr:row>9</xdr:row>
      <xdr:rowOff>45615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4731" y="34017"/>
          <a:ext cx="1188980" cy="17873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topLeftCell="B43" zoomScaleNormal="100" workbookViewId="0">
      <selection activeCell="AW69" sqref="AW69"/>
    </sheetView>
  </sheetViews>
  <sheetFormatPr baseColWidth="10" defaultColWidth="1.7109375" defaultRowHeight="12.75"/>
  <cols>
    <col min="1" max="55" width="1.7109375" customWidth="1"/>
    <col min="56" max="56" width="1.7109375" style="47" customWidth="1"/>
    <col min="57" max="57" width="1.7109375" style="14" customWidth="1"/>
    <col min="58" max="58" width="2.285156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" style="53" bestFit="1" customWidth="1"/>
    <col min="66" max="68" width="2.28515625" style="53" bestFit="1" customWidth="1"/>
    <col min="69" max="69" width="1.5703125" style="53" bestFit="1" customWidth="1"/>
    <col min="70" max="70" width="2.28515625" style="53" bestFit="1" customWidth="1"/>
    <col min="71" max="71" width="2.570312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1:159" ht="7.5" customHeight="1"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34" t="s">
        <v>56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S2" s="85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59" s="18" customFormat="1" ht="27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/>
      <c r="AR3"/>
      <c r="AS3" s="85"/>
      <c r="AT3" s="84"/>
      <c r="AU3" s="85"/>
      <c r="AV3" s="85"/>
      <c r="AW3" s="85"/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59" s="2" customFormat="1" ht="25.5">
      <c r="A4" s="131" t="s">
        <v>66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/>
      <c r="AR4"/>
      <c r="AS4" s="85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59" s="2" customFormat="1" ht="6" customHeight="1">
      <c r="AQ5"/>
      <c r="AR5"/>
      <c r="AS5" s="8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:159" s="2" customFormat="1" ht="15.75">
      <c r="L6" s="3" t="s">
        <v>0</v>
      </c>
      <c r="M6" s="226" t="s">
        <v>37</v>
      </c>
      <c r="N6" s="226"/>
      <c r="O6" s="226"/>
      <c r="P6" s="226"/>
      <c r="Q6" s="226"/>
      <c r="R6" s="226"/>
      <c r="S6" s="226"/>
      <c r="T6" s="226"/>
      <c r="U6" s="2" t="s">
        <v>1</v>
      </c>
      <c r="Y6" s="227">
        <v>40958</v>
      </c>
      <c r="Z6" s="227"/>
      <c r="AA6" s="227"/>
      <c r="AB6" s="227"/>
      <c r="AC6" s="227"/>
      <c r="AD6" s="227"/>
      <c r="AE6" s="227"/>
      <c r="AF6" s="227"/>
      <c r="AQ6"/>
      <c r="AR6"/>
      <c r="AS6" s="85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1:159" s="2" customFormat="1" ht="6" customHeight="1">
      <c r="AQ7"/>
      <c r="AR7"/>
      <c r="AS7" s="85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1:159" s="2" customFormat="1" ht="15">
      <c r="B8" s="173" t="s">
        <v>57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/>
      <c r="AR8"/>
      <c r="AS8" s="85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1:159" s="2" customFormat="1" ht="6" customHeight="1"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1:159" s="30" customFormat="1" ht="15.75">
      <c r="G10" s="31" t="s">
        <v>2</v>
      </c>
      <c r="H10" s="177">
        <v>0.375</v>
      </c>
      <c r="I10" s="177"/>
      <c r="J10" s="177"/>
      <c r="K10" s="177"/>
      <c r="L10" s="177"/>
      <c r="M10" s="32" t="s">
        <v>3</v>
      </c>
      <c r="T10" s="31" t="s">
        <v>4</v>
      </c>
      <c r="U10" s="225">
        <v>1</v>
      </c>
      <c r="V10" s="225"/>
      <c r="W10" s="33" t="s">
        <v>38</v>
      </c>
      <c r="X10" s="176">
        <v>6.9444444444444441E-3</v>
      </c>
      <c r="Y10" s="176"/>
      <c r="Z10" s="176"/>
      <c r="AA10" s="176"/>
      <c r="AB10" s="176"/>
      <c r="AC10" s="32" t="s">
        <v>5</v>
      </c>
      <c r="AK10" s="31" t="s">
        <v>6</v>
      </c>
      <c r="AL10" s="176">
        <v>6.9444444444444447E-4</v>
      </c>
      <c r="AM10" s="176"/>
      <c r="AN10" s="176"/>
      <c r="AO10" s="176"/>
      <c r="AP10" s="176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spans="1:159" ht="9" customHeight="1">
      <c r="H11" s="29"/>
    </row>
    <row r="12" spans="1:159" ht="6" customHeight="1"/>
    <row r="13" spans="1:159">
      <c r="B13" s="1" t="s">
        <v>7</v>
      </c>
    </row>
    <row r="14" spans="1:159" ht="6" customHeight="1" thickBot="1"/>
    <row r="15" spans="1:159" ht="16.5" thickBot="1">
      <c r="B15" s="174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1"/>
      <c r="Z15" s="172"/>
      <c r="AE15" s="174" t="s">
        <v>13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1"/>
      <c r="BC15" s="172"/>
    </row>
    <row r="16" spans="1:159" ht="15">
      <c r="B16" s="168" t="s">
        <v>8</v>
      </c>
      <c r="C16" s="169"/>
      <c r="D16" s="165" t="s">
        <v>58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3"/>
      <c r="Z16" s="164"/>
      <c r="AE16" s="168" t="s">
        <v>8</v>
      </c>
      <c r="AF16" s="169"/>
      <c r="AG16" s="165" t="s">
        <v>62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3"/>
      <c r="BC16" s="164"/>
    </row>
    <row r="17" spans="2:159" ht="15">
      <c r="B17" s="168" t="s">
        <v>9</v>
      </c>
      <c r="C17" s="169"/>
      <c r="D17" s="165" t="s">
        <v>59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3"/>
      <c r="Z17" s="164"/>
      <c r="AE17" s="168" t="s">
        <v>9</v>
      </c>
      <c r="AF17" s="169"/>
      <c r="AG17" s="165" t="s">
        <v>63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3"/>
      <c r="BC17" s="164"/>
    </row>
    <row r="18" spans="2:159" ht="15">
      <c r="B18" s="168" t="s">
        <v>10</v>
      </c>
      <c r="C18" s="169"/>
      <c r="D18" s="165" t="s">
        <v>60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3"/>
      <c r="Z18" s="164"/>
      <c r="AE18" s="168" t="s">
        <v>10</v>
      </c>
      <c r="AF18" s="169"/>
      <c r="AG18" s="165" t="s">
        <v>64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3"/>
      <c r="BC18" s="164"/>
    </row>
    <row r="19" spans="2:159" ht="15.75" thickBot="1">
      <c r="B19" s="166" t="s">
        <v>11</v>
      </c>
      <c r="C19" s="167"/>
      <c r="D19" s="170" t="s">
        <v>61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61"/>
      <c r="Z19" s="162"/>
      <c r="AE19" s="166" t="s">
        <v>11</v>
      </c>
      <c r="AF19" s="167"/>
      <c r="AG19" s="170" t="s">
        <v>65</v>
      </c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61"/>
      <c r="BC19" s="162"/>
    </row>
    <row r="21" spans="2:159">
      <c r="B21" s="1" t="s">
        <v>23</v>
      </c>
    </row>
    <row r="22" spans="2:159" ht="6" customHeight="1" thickBot="1"/>
    <row r="23" spans="2:159" s="4" customFormat="1" ht="16.5" customHeight="1" thickBot="1">
      <c r="B23" s="228" t="s">
        <v>14</v>
      </c>
      <c r="C23" s="229"/>
      <c r="D23" s="159"/>
      <c r="E23" s="100"/>
      <c r="F23" s="160"/>
      <c r="G23" s="159" t="s">
        <v>15</v>
      </c>
      <c r="H23" s="100"/>
      <c r="I23" s="160"/>
      <c r="J23" s="159" t="s">
        <v>17</v>
      </c>
      <c r="K23" s="100"/>
      <c r="L23" s="100"/>
      <c r="M23" s="100"/>
      <c r="N23" s="160"/>
      <c r="O23" s="159" t="s">
        <v>18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99" t="s">
        <v>21</v>
      </c>
      <c r="AX23" s="100"/>
      <c r="AY23" s="100"/>
      <c r="AZ23" s="100"/>
      <c r="BA23" s="100"/>
      <c r="BB23" s="157"/>
      <c r="BC23" s="158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S23" s="61"/>
      <c r="BT23" s="61"/>
      <c r="BU23" s="61"/>
      <c r="BV23" s="62"/>
      <c r="BW23" s="62"/>
      <c r="BX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1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59" s="5" customFormat="1" ht="18" customHeight="1">
      <c r="B24" s="155">
        <v>1</v>
      </c>
      <c r="C24" s="150"/>
      <c r="D24" s="150"/>
      <c r="E24" s="150"/>
      <c r="F24" s="150"/>
      <c r="G24" s="150" t="s">
        <v>16</v>
      </c>
      <c r="H24" s="150"/>
      <c r="I24" s="150"/>
      <c r="J24" s="151">
        <f>$H$10</f>
        <v>0.375</v>
      </c>
      <c r="K24" s="151"/>
      <c r="L24" s="151"/>
      <c r="M24" s="151"/>
      <c r="N24" s="152"/>
      <c r="O24" s="153" t="str">
        <f>D16</f>
        <v>SV Drochtersen/Assel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6" t="s">
        <v>20</v>
      </c>
      <c r="AF24" s="143" t="str">
        <f>D19</f>
        <v xml:space="preserve">Stützpunkt Mädchen </v>
      </c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4"/>
      <c r="AW24" s="145">
        <v>2</v>
      </c>
      <c r="AX24" s="146"/>
      <c r="AY24" s="91" t="s">
        <v>19</v>
      </c>
      <c r="AZ24" s="146">
        <v>0</v>
      </c>
      <c r="BA24" s="147"/>
      <c r="BB24" s="148"/>
      <c r="BC24" s="149"/>
      <c r="BE24" s="15"/>
      <c r="BF24" s="64">
        <f>IF(ISBLANK(AW24),"0",IF(AW24&gt;AZ24,3,IF(AW24=AZ24,1,0)))</f>
        <v>3</v>
      </c>
      <c r="BG24" s="64" t="s">
        <v>19</v>
      </c>
      <c r="BH24" s="64">
        <f>IF(ISBLANK(AZ24),"0",IF(AZ24&gt;AW24,3,IF(AZ24=AW24,1,0)))</f>
        <v>0</v>
      </c>
      <c r="BI24" s="61"/>
      <c r="BJ24" s="61"/>
      <c r="BK24" s="61"/>
      <c r="BL24" s="61"/>
      <c r="BM24" s="65" t="str">
        <f>$D$16</f>
        <v>SV Drochtersen/Assel</v>
      </c>
      <c r="BN24" s="66">
        <f>COUNT($AW$24,$AZ$28,$AZ$32)</f>
        <v>3</v>
      </c>
      <c r="BO24" s="66">
        <f>SUM($BF$24+$BH$28+$BH$32)</f>
        <v>9</v>
      </c>
      <c r="BP24" s="66">
        <f>SUM($AW$24+$AZ$28+$AZ$32)</f>
        <v>5</v>
      </c>
      <c r="BQ24" s="67" t="s">
        <v>19</v>
      </c>
      <c r="BR24" s="66">
        <f>SUM($AZ$24+$AW$28+$AW$32)</f>
        <v>0</v>
      </c>
      <c r="BS24" s="90">
        <f>SUM(BP24-BR24)</f>
        <v>5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56">
        <v>2</v>
      </c>
      <c r="C25" s="139"/>
      <c r="D25" s="139"/>
      <c r="E25" s="139"/>
      <c r="F25" s="139"/>
      <c r="G25" s="139" t="s">
        <v>16</v>
      </c>
      <c r="H25" s="139"/>
      <c r="I25" s="139"/>
      <c r="J25" s="140">
        <f t="shared" ref="J25:J35" si="0">J24+$U$10*$X$10+$AL$10</f>
        <v>0.38263888888888886</v>
      </c>
      <c r="K25" s="140"/>
      <c r="L25" s="140"/>
      <c r="M25" s="140"/>
      <c r="N25" s="141"/>
      <c r="O25" s="142" t="str">
        <f>D18</f>
        <v>Deinster SV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7" t="s">
        <v>20</v>
      </c>
      <c r="AF25" s="132" t="str">
        <f>D17</f>
        <v xml:space="preserve">TSV Wiepenkathen 2 </v>
      </c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154">
        <v>0</v>
      </c>
      <c r="AX25" s="135"/>
      <c r="AY25" s="92" t="s">
        <v>19</v>
      </c>
      <c r="AZ25" s="135">
        <v>1</v>
      </c>
      <c r="BA25" s="136"/>
      <c r="BB25" s="137"/>
      <c r="BC25" s="138"/>
      <c r="BD25" s="27"/>
      <c r="BE25" s="15"/>
      <c r="BF25" s="64">
        <f t="shared" ref="BF25:BF35" si="1">IF(ISBLANK(AW25),"0",IF(AW25&gt;AZ25,3,IF(AW25=AZ25,1,0)))</f>
        <v>0</v>
      </c>
      <c r="BG25" s="64" t="s">
        <v>19</v>
      </c>
      <c r="BH25" s="64">
        <f t="shared" ref="BH25:BH35" si="2">IF(ISBLANK(AZ25),"0",IF(AZ25&gt;AW25,3,IF(AZ25=AW25,1,0)))</f>
        <v>3</v>
      </c>
      <c r="BI25" s="61"/>
      <c r="BJ25" s="61"/>
      <c r="BK25" s="61"/>
      <c r="BL25" s="61"/>
      <c r="BM25" s="65" t="str">
        <f>$D$17</f>
        <v xml:space="preserve">TSV Wiepenkathen 2 </v>
      </c>
      <c r="BN25" s="66">
        <f>COUNT($AZ$25,$AW$28,$AW$33)</f>
        <v>3</v>
      </c>
      <c r="BO25" s="66">
        <f>SUM($BH$25+$BF$28+$BF$33)</f>
        <v>6</v>
      </c>
      <c r="BP25" s="66">
        <f>SUM($AZ$25+$AW$28+$AW$33)</f>
        <v>2</v>
      </c>
      <c r="BQ25" s="67" t="s">
        <v>19</v>
      </c>
      <c r="BR25" s="66">
        <f>SUM($AW$25+$AZ$28+$AZ$33)</f>
        <v>1</v>
      </c>
      <c r="BS25" s="90">
        <f>SUM(BP25-BR25)</f>
        <v>1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55">
        <v>3</v>
      </c>
      <c r="C26" s="150"/>
      <c r="D26" s="150"/>
      <c r="E26" s="150"/>
      <c r="F26" s="150"/>
      <c r="G26" s="150" t="s">
        <v>22</v>
      </c>
      <c r="H26" s="150"/>
      <c r="I26" s="150"/>
      <c r="J26" s="151">
        <f t="shared" si="0"/>
        <v>0.39027777777777772</v>
      </c>
      <c r="K26" s="151"/>
      <c r="L26" s="151"/>
      <c r="M26" s="151"/>
      <c r="N26" s="152"/>
      <c r="O26" s="153" t="str">
        <f>AG16</f>
        <v xml:space="preserve">SC Hemmoor 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6" t="s">
        <v>20</v>
      </c>
      <c r="AF26" s="143" t="str">
        <f>AG19</f>
        <v xml:space="preserve">JSG Niederelbe  </v>
      </c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4"/>
      <c r="AW26" s="145">
        <v>0</v>
      </c>
      <c r="AX26" s="146"/>
      <c r="AY26" s="91" t="s">
        <v>19</v>
      </c>
      <c r="AZ26" s="146">
        <v>0</v>
      </c>
      <c r="BA26" s="147"/>
      <c r="BB26" s="148"/>
      <c r="BC26" s="149"/>
      <c r="BD26" s="27"/>
      <c r="BE26" s="15"/>
      <c r="BF26" s="64">
        <f t="shared" si="1"/>
        <v>1</v>
      </c>
      <c r="BG26" s="64" t="s">
        <v>19</v>
      </c>
      <c r="BH26" s="64">
        <f t="shared" si="2"/>
        <v>1</v>
      </c>
      <c r="BI26" s="61"/>
      <c r="BJ26" s="61"/>
      <c r="BK26" s="61"/>
      <c r="BL26" s="61"/>
      <c r="BM26" s="65" t="str">
        <f>$D$19</f>
        <v xml:space="preserve">Stützpunkt Mädchen </v>
      </c>
      <c r="BN26" s="66">
        <f>COUNT($AZ$24,$AW$29,$AZ$33)</f>
        <v>3</v>
      </c>
      <c r="BO26" s="66">
        <f>SUM($BH$24+$BF$29+$BH$33)</f>
        <v>3</v>
      </c>
      <c r="BP26" s="66">
        <f>SUM($AZ$24+$AW$29+$AZ$33)</f>
        <v>1</v>
      </c>
      <c r="BQ26" s="67" t="s">
        <v>19</v>
      </c>
      <c r="BR26" s="66">
        <f>SUM($AW$24+$AZ$29+$AW$33)</f>
        <v>3</v>
      </c>
      <c r="BS26" s="90">
        <f>SUM(BP26-BR26)</f>
        <v>-2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56">
        <v>4</v>
      </c>
      <c r="C27" s="139"/>
      <c r="D27" s="139"/>
      <c r="E27" s="139"/>
      <c r="F27" s="139"/>
      <c r="G27" s="139" t="s">
        <v>22</v>
      </c>
      <c r="H27" s="139"/>
      <c r="I27" s="139"/>
      <c r="J27" s="140">
        <f t="shared" si="0"/>
        <v>0.39791666666666659</v>
      </c>
      <c r="K27" s="140"/>
      <c r="L27" s="140"/>
      <c r="M27" s="140"/>
      <c r="N27" s="141"/>
      <c r="O27" s="142" t="str">
        <f>AG18</f>
        <v>TSV Wiepenkathen 1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7" t="s">
        <v>20</v>
      </c>
      <c r="AF27" s="132" t="str">
        <f>AG17</f>
        <v>FC Mulsum/Kutenholz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54">
        <v>1</v>
      </c>
      <c r="AX27" s="135"/>
      <c r="AY27" s="92" t="s">
        <v>19</v>
      </c>
      <c r="AZ27" s="135">
        <v>0</v>
      </c>
      <c r="BA27" s="136"/>
      <c r="BB27" s="137"/>
      <c r="BC27" s="138"/>
      <c r="BD27" s="27"/>
      <c r="BE27" s="15"/>
      <c r="BF27" s="64">
        <f t="shared" si="1"/>
        <v>3</v>
      </c>
      <c r="BG27" s="64" t="s">
        <v>19</v>
      </c>
      <c r="BH27" s="64">
        <f t="shared" si="2"/>
        <v>0</v>
      </c>
      <c r="BI27" s="61"/>
      <c r="BJ27" s="61"/>
      <c r="BK27" s="61"/>
      <c r="BL27" s="61"/>
      <c r="BM27" s="65" t="str">
        <f>$D$18</f>
        <v>Deinster SV</v>
      </c>
      <c r="BN27" s="66">
        <f>COUNT($AW$25,$AZ$29,$AW$32)</f>
        <v>3</v>
      </c>
      <c r="BO27" s="66">
        <f>SUM($BF$25+$BH$29+$BF$32)</f>
        <v>0</v>
      </c>
      <c r="BP27" s="66">
        <f>SUM($AW$25+$AZ$29+$AW$32)</f>
        <v>0</v>
      </c>
      <c r="BQ27" s="67" t="s">
        <v>19</v>
      </c>
      <c r="BR27" s="66">
        <f>SUM($AZ$25+$AW$29+$AZ$32)</f>
        <v>4</v>
      </c>
      <c r="BS27" s="90">
        <f>SUM(BP27-BR27)</f>
        <v>-4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55">
        <v>5</v>
      </c>
      <c r="C28" s="150"/>
      <c r="D28" s="150"/>
      <c r="E28" s="150"/>
      <c r="F28" s="150"/>
      <c r="G28" s="150" t="s">
        <v>16</v>
      </c>
      <c r="H28" s="150"/>
      <c r="I28" s="150"/>
      <c r="J28" s="151">
        <f t="shared" si="0"/>
        <v>0.40555555555555545</v>
      </c>
      <c r="K28" s="151"/>
      <c r="L28" s="151"/>
      <c r="M28" s="151"/>
      <c r="N28" s="152"/>
      <c r="O28" s="153" t="str">
        <f>D17</f>
        <v xml:space="preserve">TSV Wiepenkathen 2 </v>
      </c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6" t="s">
        <v>20</v>
      </c>
      <c r="AF28" s="143" t="str">
        <f>D16</f>
        <v>SV Drochtersen/Assel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4"/>
      <c r="AW28" s="145">
        <v>0</v>
      </c>
      <c r="AX28" s="146"/>
      <c r="AY28" s="91" t="s">
        <v>19</v>
      </c>
      <c r="AZ28" s="146">
        <v>1</v>
      </c>
      <c r="BA28" s="147"/>
      <c r="BB28" s="148"/>
      <c r="BC28" s="149"/>
      <c r="BD28" s="27"/>
      <c r="BE28" s="15"/>
      <c r="BF28" s="64">
        <f t="shared" si="1"/>
        <v>0</v>
      </c>
      <c r="BG28" s="64" t="s">
        <v>19</v>
      </c>
      <c r="BH28" s="64">
        <f t="shared" si="2"/>
        <v>3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56">
        <v>6</v>
      </c>
      <c r="C29" s="139"/>
      <c r="D29" s="139"/>
      <c r="E29" s="139"/>
      <c r="F29" s="139"/>
      <c r="G29" s="139" t="s">
        <v>16</v>
      </c>
      <c r="H29" s="139"/>
      <c r="I29" s="139"/>
      <c r="J29" s="140">
        <f t="shared" si="0"/>
        <v>0.41319444444444431</v>
      </c>
      <c r="K29" s="140"/>
      <c r="L29" s="140"/>
      <c r="M29" s="140"/>
      <c r="N29" s="141"/>
      <c r="O29" s="142" t="str">
        <f>D19</f>
        <v xml:space="preserve">Stützpunkt Mädchen 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7" t="s">
        <v>20</v>
      </c>
      <c r="AF29" s="132" t="str">
        <f>D18</f>
        <v>Deinster SV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154">
        <v>1</v>
      </c>
      <c r="AX29" s="135"/>
      <c r="AY29" s="92" t="s">
        <v>19</v>
      </c>
      <c r="AZ29" s="135">
        <v>0</v>
      </c>
      <c r="BA29" s="136"/>
      <c r="BB29" s="137"/>
      <c r="BC29" s="138"/>
      <c r="BD29" s="27"/>
      <c r="BE29" s="15"/>
      <c r="BF29" s="64">
        <f t="shared" si="1"/>
        <v>3</v>
      </c>
      <c r="BG29" s="64" t="s">
        <v>19</v>
      </c>
      <c r="BH29" s="64">
        <f t="shared" si="2"/>
        <v>0</v>
      </c>
      <c r="BI29" s="61"/>
      <c r="BJ29" s="61"/>
      <c r="BK29" s="35"/>
      <c r="BL29" s="35"/>
      <c r="BM29" s="65" t="str">
        <f>$AG$19</f>
        <v xml:space="preserve">JSG Niederelbe  </v>
      </c>
      <c r="BN29" s="66">
        <f>COUNT($AZ$26,$AW$31,$AZ$35)</f>
        <v>3</v>
      </c>
      <c r="BO29" s="66">
        <f>SUM($BH$26+$BF$31+$BH$35)</f>
        <v>7</v>
      </c>
      <c r="BP29" s="66">
        <f>SUM($AZ$26+$AW$31+$AZ$35)</f>
        <v>5</v>
      </c>
      <c r="BQ29" s="67" t="s">
        <v>19</v>
      </c>
      <c r="BR29" s="66">
        <f>SUM($AW$26+$AZ$31+$AW$35)</f>
        <v>0</v>
      </c>
      <c r="BS29" s="90">
        <f>SUM(BP29-BR29)</f>
        <v>5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55">
        <v>7</v>
      </c>
      <c r="C30" s="150"/>
      <c r="D30" s="150"/>
      <c r="E30" s="150"/>
      <c r="F30" s="150"/>
      <c r="G30" s="150" t="s">
        <v>22</v>
      </c>
      <c r="H30" s="150"/>
      <c r="I30" s="150"/>
      <c r="J30" s="151">
        <f t="shared" si="0"/>
        <v>0.42083333333333317</v>
      </c>
      <c r="K30" s="151"/>
      <c r="L30" s="151"/>
      <c r="M30" s="151"/>
      <c r="N30" s="152"/>
      <c r="O30" s="153" t="str">
        <f>AG17</f>
        <v>FC Mulsum/Kutenholz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6" t="s">
        <v>20</v>
      </c>
      <c r="AF30" s="143" t="str">
        <f>AG16</f>
        <v xml:space="preserve">SC Hemmoor 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4"/>
      <c r="AW30" s="145">
        <v>1</v>
      </c>
      <c r="AX30" s="146"/>
      <c r="AY30" s="91" t="s">
        <v>19</v>
      </c>
      <c r="AZ30" s="146">
        <v>1</v>
      </c>
      <c r="BA30" s="147"/>
      <c r="BB30" s="148"/>
      <c r="BC30" s="149"/>
      <c r="BD30" s="27"/>
      <c r="BE30" s="15"/>
      <c r="BF30" s="64">
        <f t="shared" si="1"/>
        <v>1</v>
      </c>
      <c r="BG30" s="64" t="s">
        <v>19</v>
      </c>
      <c r="BH30" s="64">
        <f t="shared" si="2"/>
        <v>1</v>
      </c>
      <c r="BI30" s="61"/>
      <c r="BJ30" s="61"/>
      <c r="BK30" s="70"/>
      <c r="BL30" s="70"/>
      <c r="BM30" s="65" t="str">
        <f>$AG$18</f>
        <v>TSV Wiepenkathen 1</v>
      </c>
      <c r="BN30" s="66">
        <f>COUNT($AW$27,$AZ$31,$AW$34)</f>
        <v>3</v>
      </c>
      <c r="BO30" s="66">
        <f>SUM($BF$27+$BH$31+$BF$34)</f>
        <v>4</v>
      </c>
      <c r="BP30" s="66">
        <f>SUM($AW$27+$AZ$31+$AW$34)</f>
        <v>1</v>
      </c>
      <c r="BQ30" s="67" t="s">
        <v>19</v>
      </c>
      <c r="BR30" s="66">
        <f>SUM($AZ$27+$AW$31+$AZ$34)</f>
        <v>2</v>
      </c>
      <c r="BS30" s="90">
        <f>SUM(BP30-BR30)</f>
        <v>-1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56">
        <v>8</v>
      </c>
      <c r="C31" s="139"/>
      <c r="D31" s="139"/>
      <c r="E31" s="139"/>
      <c r="F31" s="139"/>
      <c r="G31" s="139" t="s">
        <v>22</v>
      </c>
      <c r="H31" s="139"/>
      <c r="I31" s="139"/>
      <c r="J31" s="140">
        <f t="shared" si="0"/>
        <v>0.42847222222222203</v>
      </c>
      <c r="K31" s="140"/>
      <c r="L31" s="140"/>
      <c r="M31" s="140"/>
      <c r="N31" s="141"/>
      <c r="O31" s="142" t="str">
        <f>AG19</f>
        <v xml:space="preserve">JSG Niederelbe  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7" t="s">
        <v>20</v>
      </c>
      <c r="AF31" s="132" t="str">
        <f>AG18</f>
        <v>TSV Wiepenkathen 1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154">
        <v>2</v>
      </c>
      <c r="AX31" s="135"/>
      <c r="AY31" s="92" t="s">
        <v>19</v>
      </c>
      <c r="AZ31" s="135">
        <v>0</v>
      </c>
      <c r="BA31" s="136"/>
      <c r="BB31" s="137"/>
      <c r="BC31" s="138"/>
      <c r="BD31" s="26"/>
      <c r="BE31" s="16"/>
      <c r="BF31" s="64">
        <f t="shared" si="1"/>
        <v>3</v>
      </c>
      <c r="BG31" s="64" t="s">
        <v>19</v>
      </c>
      <c r="BH31" s="64">
        <f t="shared" si="2"/>
        <v>0</v>
      </c>
      <c r="BI31" s="61"/>
      <c r="BJ31" s="61"/>
      <c r="BK31" s="70"/>
      <c r="BL31" s="70"/>
      <c r="BM31" s="65" t="str">
        <f>$AG$16</f>
        <v xml:space="preserve">SC Hemmoor </v>
      </c>
      <c r="BN31" s="66">
        <f>COUNT($AW$26,$AZ$30,$AZ$34)</f>
        <v>3</v>
      </c>
      <c r="BO31" s="66">
        <f>SUM($BF$26+$BH$30+$BH$34)</f>
        <v>3</v>
      </c>
      <c r="BP31" s="66">
        <f>SUM($AW$26+$AZ$30+$AZ$34)</f>
        <v>1</v>
      </c>
      <c r="BQ31" s="67" t="s">
        <v>19</v>
      </c>
      <c r="BR31" s="66">
        <f>SUM($AZ$26+$AW$30+$AW$34)</f>
        <v>1</v>
      </c>
      <c r="BS31" s="90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55">
        <v>9</v>
      </c>
      <c r="C32" s="150"/>
      <c r="D32" s="150"/>
      <c r="E32" s="150"/>
      <c r="F32" s="150"/>
      <c r="G32" s="150" t="s">
        <v>16</v>
      </c>
      <c r="H32" s="150"/>
      <c r="I32" s="150"/>
      <c r="J32" s="151">
        <f t="shared" si="0"/>
        <v>0.43611111111111089</v>
      </c>
      <c r="K32" s="151"/>
      <c r="L32" s="151"/>
      <c r="M32" s="151"/>
      <c r="N32" s="152"/>
      <c r="O32" s="153" t="str">
        <f>D18</f>
        <v>Deinster SV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6" t="s">
        <v>20</v>
      </c>
      <c r="AF32" s="143" t="str">
        <f>D16</f>
        <v>SV Drochtersen/Assel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4"/>
      <c r="AW32" s="145">
        <v>0</v>
      </c>
      <c r="AX32" s="146"/>
      <c r="AY32" s="91" t="s">
        <v>19</v>
      </c>
      <c r="AZ32" s="146">
        <v>2</v>
      </c>
      <c r="BA32" s="147"/>
      <c r="BB32" s="148"/>
      <c r="BC32" s="149"/>
      <c r="BD32" s="26"/>
      <c r="BE32" s="16"/>
      <c r="BF32" s="64">
        <f t="shared" si="1"/>
        <v>0</v>
      </c>
      <c r="BG32" s="64" t="s">
        <v>19</v>
      </c>
      <c r="BH32" s="64">
        <f t="shared" si="2"/>
        <v>3</v>
      </c>
      <c r="BI32" s="61"/>
      <c r="BJ32" s="61"/>
      <c r="BK32" s="70"/>
      <c r="BL32" s="70"/>
      <c r="BM32" s="65" t="str">
        <f>$AG$17</f>
        <v>FC Mulsum/Kutenholz</v>
      </c>
      <c r="BN32" s="66">
        <f>COUNT($AZ$27,$AW$30,$AW$35)</f>
        <v>3</v>
      </c>
      <c r="BO32" s="66">
        <f>SUM($BH$27+$BF$30+$BF$35)</f>
        <v>1</v>
      </c>
      <c r="BP32" s="66">
        <f>SUM($AZ$27+$AW$30+$AW$35)</f>
        <v>1</v>
      </c>
      <c r="BQ32" s="67" t="s">
        <v>19</v>
      </c>
      <c r="BR32" s="66">
        <f>SUM($AW$27+$AZ$30+$AZ$35)</f>
        <v>5</v>
      </c>
      <c r="BS32" s="90">
        <f>SUM(BP32-BR32)</f>
        <v>-4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56">
        <v>10</v>
      </c>
      <c r="C33" s="139"/>
      <c r="D33" s="139"/>
      <c r="E33" s="139"/>
      <c r="F33" s="139"/>
      <c r="G33" s="139" t="s">
        <v>16</v>
      </c>
      <c r="H33" s="139"/>
      <c r="I33" s="139"/>
      <c r="J33" s="140">
        <f t="shared" si="0"/>
        <v>0.44374999999999976</v>
      </c>
      <c r="K33" s="140"/>
      <c r="L33" s="140"/>
      <c r="M33" s="140"/>
      <c r="N33" s="141"/>
      <c r="O33" s="142" t="str">
        <f>D17</f>
        <v xml:space="preserve">TSV Wiepenkathen 2 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7" t="s">
        <v>20</v>
      </c>
      <c r="AF33" s="132" t="str">
        <f>D19</f>
        <v xml:space="preserve">Stützpunkt Mädchen 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154">
        <v>1</v>
      </c>
      <c r="AX33" s="135"/>
      <c r="AY33" s="92" t="s">
        <v>19</v>
      </c>
      <c r="AZ33" s="135">
        <v>0</v>
      </c>
      <c r="BA33" s="136"/>
      <c r="BB33" s="137"/>
      <c r="BC33" s="138"/>
      <c r="BD33" s="26"/>
      <c r="BE33" s="16"/>
      <c r="BF33" s="64">
        <f t="shared" si="1"/>
        <v>3</v>
      </c>
      <c r="BG33" s="64" t="s">
        <v>19</v>
      </c>
      <c r="BH33" s="64">
        <f t="shared" si="2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55">
        <v>11</v>
      </c>
      <c r="C34" s="150"/>
      <c r="D34" s="150"/>
      <c r="E34" s="150"/>
      <c r="F34" s="150"/>
      <c r="G34" s="150" t="s">
        <v>22</v>
      </c>
      <c r="H34" s="150"/>
      <c r="I34" s="150"/>
      <c r="J34" s="151">
        <f t="shared" si="0"/>
        <v>0.45138888888888862</v>
      </c>
      <c r="K34" s="151"/>
      <c r="L34" s="151"/>
      <c r="M34" s="151"/>
      <c r="N34" s="152"/>
      <c r="O34" s="153" t="str">
        <f>AG18</f>
        <v>TSV Wiepenkathen 1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6" t="s">
        <v>20</v>
      </c>
      <c r="AF34" s="143" t="str">
        <f>AG16</f>
        <v xml:space="preserve">SC Hemmoor </v>
      </c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4"/>
      <c r="AW34" s="145">
        <v>0</v>
      </c>
      <c r="AX34" s="146"/>
      <c r="AY34" s="91" t="s">
        <v>19</v>
      </c>
      <c r="AZ34" s="146">
        <v>0</v>
      </c>
      <c r="BA34" s="147"/>
      <c r="BB34" s="148"/>
      <c r="BC34" s="149"/>
      <c r="BD34" s="26"/>
      <c r="BE34" s="16"/>
      <c r="BF34" s="64">
        <f t="shared" si="1"/>
        <v>1</v>
      </c>
      <c r="BG34" s="64" t="s">
        <v>19</v>
      </c>
      <c r="BH34" s="64">
        <f t="shared" si="2"/>
        <v>1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56">
        <v>12</v>
      </c>
      <c r="C35" s="139"/>
      <c r="D35" s="139"/>
      <c r="E35" s="139"/>
      <c r="F35" s="139"/>
      <c r="G35" s="139" t="s">
        <v>22</v>
      </c>
      <c r="H35" s="139"/>
      <c r="I35" s="139"/>
      <c r="J35" s="140">
        <f t="shared" si="0"/>
        <v>0.45902777777777748</v>
      </c>
      <c r="K35" s="140"/>
      <c r="L35" s="140"/>
      <c r="M35" s="140"/>
      <c r="N35" s="141"/>
      <c r="O35" s="142" t="str">
        <f>AG17</f>
        <v>FC Mulsum/Kutenholz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7" t="s">
        <v>20</v>
      </c>
      <c r="AF35" s="132" t="str">
        <f>AG19</f>
        <v xml:space="preserve">JSG Niederelbe  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154">
        <v>0</v>
      </c>
      <c r="AX35" s="135"/>
      <c r="AY35" s="92" t="s">
        <v>19</v>
      </c>
      <c r="AZ35" s="135">
        <v>3</v>
      </c>
      <c r="BA35" s="136"/>
      <c r="BB35" s="137"/>
      <c r="BC35" s="138"/>
      <c r="BD35" s="27"/>
      <c r="BE35" s="15"/>
      <c r="BF35" s="64">
        <f t="shared" si="1"/>
        <v>0</v>
      </c>
      <c r="BG35" s="64" t="s">
        <v>19</v>
      </c>
      <c r="BH35" s="64">
        <f t="shared" si="2"/>
        <v>3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9" t="s">
        <v>12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1"/>
      <c r="AE39" s="99" t="s">
        <v>36</v>
      </c>
      <c r="AF39" s="100"/>
      <c r="AG39" s="101"/>
      <c r="AH39" s="99" t="s">
        <v>24</v>
      </c>
      <c r="AI39" s="100"/>
      <c r="AJ39" s="101"/>
      <c r="AK39" s="99" t="s">
        <v>25</v>
      </c>
      <c r="AL39" s="100"/>
      <c r="AM39" s="100"/>
      <c r="AN39" s="100"/>
      <c r="AO39" s="101"/>
      <c r="AP39" s="99" t="s">
        <v>26</v>
      </c>
      <c r="AQ39" s="100"/>
      <c r="AR39" s="101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0" t="s">
        <v>8</v>
      </c>
      <c r="F40" s="107"/>
      <c r="G40" s="105" t="str">
        <f>$BM$24</f>
        <v>SV Drochtersen/Assel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6"/>
      <c r="AE40" s="121">
        <f>$BN$24</f>
        <v>3</v>
      </c>
      <c r="AF40" s="122"/>
      <c r="AG40" s="123"/>
      <c r="AH40" s="121">
        <f>$BO$24</f>
        <v>9</v>
      </c>
      <c r="AI40" s="122"/>
      <c r="AJ40" s="123"/>
      <c r="AK40" s="107">
        <f>$BP$24</f>
        <v>5</v>
      </c>
      <c r="AL40" s="107"/>
      <c r="AM40" s="9" t="s">
        <v>19</v>
      </c>
      <c r="AN40" s="107">
        <f>$BR$24</f>
        <v>0</v>
      </c>
      <c r="AO40" s="107"/>
      <c r="AP40" s="96">
        <f>$BS$24</f>
        <v>5</v>
      </c>
      <c r="AQ40" s="97"/>
      <c r="AR40" s="9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15" t="s">
        <v>9</v>
      </c>
      <c r="F41" s="116"/>
      <c r="G41" s="94" t="str">
        <f>$BM$25</f>
        <v xml:space="preserve">TSV Wiepenkathen 2 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117">
        <f>$BN$25</f>
        <v>3</v>
      </c>
      <c r="AF41" s="118"/>
      <c r="AG41" s="119"/>
      <c r="AH41" s="117">
        <f>$BO$25</f>
        <v>6</v>
      </c>
      <c r="AI41" s="118"/>
      <c r="AJ41" s="119"/>
      <c r="AK41" s="116">
        <f>$BP$25</f>
        <v>2</v>
      </c>
      <c r="AL41" s="116"/>
      <c r="AM41" s="10" t="s">
        <v>19</v>
      </c>
      <c r="AN41" s="116">
        <f>$BR$25</f>
        <v>1</v>
      </c>
      <c r="AO41" s="116"/>
      <c r="AP41" s="124">
        <f>$BS$25</f>
        <v>1</v>
      </c>
      <c r="AQ41" s="125"/>
      <c r="AR41" s="126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15" t="s">
        <v>10</v>
      </c>
      <c r="F42" s="116"/>
      <c r="G42" s="94" t="str">
        <f>$BM$26</f>
        <v xml:space="preserve">Stützpunkt Mädchen 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  <c r="AE42" s="117">
        <f>$BN$26</f>
        <v>3</v>
      </c>
      <c r="AF42" s="118"/>
      <c r="AG42" s="119"/>
      <c r="AH42" s="117">
        <f>$BO$26</f>
        <v>3</v>
      </c>
      <c r="AI42" s="118"/>
      <c r="AJ42" s="119"/>
      <c r="AK42" s="116">
        <f>$BP$26</f>
        <v>1</v>
      </c>
      <c r="AL42" s="116"/>
      <c r="AM42" s="10" t="s">
        <v>19</v>
      </c>
      <c r="AN42" s="116">
        <f>$BR$26</f>
        <v>3</v>
      </c>
      <c r="AO42" s="116"/>
      <c r="AP42" s="124">
        <f>$BS$26</f>
        <v>-2</v>
      </c>
      <c r="AQ42" s="125"/>
      <c r="AR42" s="126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2:159" ht="18" customHeight="1" thickBot="1">
      <c r="E43" s="108">
        <v>4</v>
      </c>
      <c r="F43" s="109"/>
      <c r="G43" s="113" t="str">
        <f>$BM$27</f>
        <v>Deinster SV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4"/>
      <c r="AE43" s="110">
        <f>$BN$27</f>
        <v>3</v>
      </c>
      <c r="AF43" s="111"/>
      <c r="AG43" s="112"/>
      <c r="AH43" s="110">
        <f>$BO$27</f>
        <v>0</v>
      </c>
      <c r="AI43" s="111"/>
      <c r="AJ43" s="112"/>
      <c r="AK43" s="127">
        <f>$BP$27</f>
        <v>0</v>
      </c>
      <c r="AL43" s="127"/>
      <c r="AM43" s="11" t="s">
        <v>19</v>
      </c>
      <c r="AN43" s="127">
        <f>$BR$27</f>
        <v>4</v>
      </c>
      <c r="AO43" s="127"/>
      <c r="AP43" s="128">
        <f>$BS$27</f>
        <v>-4</v>
      </c>
      <c r="AQ43" s="129"/>
      <c r="AR43" s="130"/>
      <c r="BF43" s="64"/>
      <c r="BG43" s="64"/>
      <c r="BH43" s="64"/>
    </row>
    <row r="44" spans="2:159" ht="18" customHeight="1" thickBot="1"/>
    <row r="45" spans="2:159" ht="18" customHeight="1" thickBot="1">
      <c r="E45" s="99" t="s">
        <v>13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1"/>
      <c r="AE45" s="99" t="s">
        <v>36</v>
      </c>
      <c r="AF45" s="100"/>
      <c r="AG45" s="101"/>
      <c r="AH45" s="99" t="s">
        <v>24</v>
      </c>
      <c r="AI45" s="100"/>
      <c r="AJ45" s="101"/>
      <c r="AK45" s="99" t="s">
        <v>25</v>
      </c>
      <c r="AL45" s="100"/>
      <c r="AM45" s="100"/>
      <c r="AN45" s="100"/>
      <c r="AO45" s="101"/>
      <c r="AP45" s="99" t="s">
        <v>26</v>
      </c>
      <c r="AQ45" s="100"/>
      <c r="AR45" s="101"/>
    </row>
    <row r="46" spans="2:159" ht="18" customHeight="1">
      <c r="E46" s="120" t="s">
        <v>8</v>
      </c>
      <c r="F46" s="107"/>
      <c r="G46" s="105" t="str">
        <f>$BM$29</f>
        <v xml:space="preserve">JSG Niederelbe  </v>
      </c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6"/>
      <c r="AE46" s="121">
        <f>$BN$29</f>
        <v>3</v>
      </c>
      <c r="AF46" s="122"/>
      <c r="AG46" s="123"/>
      <c r="AH46" s="121">
        <f>$BO$29</f>
        <v>7</v>
      </c>
      <c r="AI46" s="122"/>
      <c r="AJ46" s="123"/>
      <c r="AK46" s="107">
        <f>$BP$29</f>
        <v>5</v>
      </c>
      <c r="AL46" s="107"/>
      <c r="AM46" s="9" t="s">
        <v>19</v>
      </c>
      <c r="AN46" s="107">
        <f>$BR$29</f>
        <v>0</v>
      </c>
      <c r="AO46" s="107"/>
      <c r="AP46" s="96">
        <f>$BS$29</f>
        <v>5</v>
      </c>
      <c r="AQ46" s="97"/>
      <c r="AR46" s="98"/>
    </row>
    <row r="47" spans="2:159" s="8" customFormat="1" ht="18" customHeight="1">
      <c r="E47" s="115" t="s">
        <v>9</v>
      </c>
      <c r="F47" s="116"/>
      <c r="G47" s="94" t="str">
        <f>$BM$30</f>
        <v>TSV Wiepenkathen 1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  <c r="AE47" s="117">
        <f>$BN$30</f>
        <v>3</v>
      </c>
      <c r="AF47" s="118"/>
      <c r="AG47" s="119"/>
      <c r="AH47" s="117">
        <f>$BO$30</f>
        <v>4</v>
      </c>
      <c r="AI47" s="118"/>
      <c r="AJ47" s="119"/>
      <c r="AK47" s="116">
        <f>$BP$30</f>
        <v>1</v>
      </c>
      <c r="AL47" s="116"/>
      <c r="AM47" s="10" t="s">
        <v>19</v>
      </c>
      <c r="AN47" s="116">
        <f>$BR$30</f>
        <v>2</v>
      </c>
      <c r="AO47" s="116"/>
      <c r="AP47" s="124">
        <f>$BS$30</f>
        <v>-1</v>
      </c>
      <c r="AQ47" s="125"/>
      <c r="AR47" s="126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2:159" ht="18" customHeight="1">
      <c r="E48" s="115" t="s">
        <v>10</v>
      </c>
      <c r="F48" s="116"/>
      <c r="G48" s="94" t="str">
        <f>$BM$31</f>
        <v xml:space="preserve">SC Hemmoor 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5"/>
      <c r="AE48" s="117">
        <f>$BN$31</f>
        <v>3</v>
      </c>
      <c r="AF48" s="118"/>
      <c r="AG48" s="119"/>
      <c r="AH48" s="117">
        <f>$BO$31</f>
        <v>3</v>
      </c>
      <c r="AI48" s="118"/>
      <c r="AJ48" s="119"/>
      <c r="AK48" s="116">
        <f>$BP$31</f>
        <v>1</v>
      </c>
      <c r="AL48" s="116"/>
      <c r="AM48" s="10" t="s">
        <v>19</v>
      </c>
      <c r="AN48" s="116">
        <f>$BR$31</f>
        <v>1</v>
      </c>
      <c r="AO48" s="116"/>
      <c r="AP48" s="124">
        <f>$BS$31</f>
        <v>0</v>
      </c>
      <c r="AQ48" s="125"/>
      <c r="AR48" s="126"/>
    </row>
    <row r="49" spans="2:116" ht="18" customHeight="1" thickBot="1">
      <c r="E49" s="108" t="s">
        <v>11</v>
      </c>
      <c r="F49" s="109"/>
      <c r="G49" s="113" t="str">
        <f>$BM$32</f>
        <v>FC Mulsum/Kutenholz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4"/>
      <c r="AE49" s="110">
        <f>$BN$32</f>
        <v>3</v>
      </c>
      <c r="AF49" s="111"/>
      <c r="AG49" s="112"/>
      <c r="AH49" s="110">
        <f>$BO$32</f>
        <v>1</v>
      </c>
      <c r="AI49" s="111"/>
      <c r="AJ49" s="112"/>
      <c r="AK49" s="127">
        <f>$BP$32</f>
        <v>1</v>
      </c>
      <c r="AL49" s="127"/>
      <c r="AM49" s="11" t="s">
        <v>19</v>
      </c>
      <c r="AN49" s="127">
        <f>$BR$32</f>
        <v>5</v>
      </c>
      <c r="AO49" s="127"/>
      <c r="AP49" s="128">
        <f>$BS$32</f>
        <v>-4</v>
      </c>
      <c r="AQ49" s="129"/>
      <c r="AR49" s="130"/>
    </row>
    <row r="50" spans="2:116" ht="18" customHeight="1"/>
    <row r="51" spans="2:116" ht="18" customHeight="1"/>
    <row r="52" spans="2:116" ht="33">
      <c r="B52" s="134" t="s">
        <v>66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</row>
    <row r="53" spans="2:116">
      <c r="B53" s="1" t="s">
        <v>29</v>
      </c>
    </row>
    <row r="55" spans="2:116" s="30" customFormat="1" ht="15.75">
      <c r="G55" s="31" t="s">
        <v>2</v>
      </c>
      <c r="H55" s="177">
        <v>0.47222222222222227</v>
      </c>
      <c r="I55" s="177"/>
      <c r="J55" s="177"/>
      <c r="K55" s="177"/>
      <c r="L55" s="177"/>
      <c r="M55" s="32" t="s">
        <v>3</v>
      </c>
      <c r="T55" s="31" t="s">
        <v>4</v>
      </c>
      <c r="U55" s="225">
        <v>1</v>
      </c>
      <c r="V55" s="225"/>
      <c r="W55" s="33" t="s">
        <v>38</v>
      </c>
      <c r="X55" s="176">
        <v>6.9444444444444441E-3</v>
      </c>
      <c r="Y55" s="176"/>
      <c r="Z55" s="176"/>
      <c r="AA55" s="176"/>
      <c r="AB55" s="176"/>
      <c r="AC55" s="32" t="s">
        <v>5</v>
      </c>
      <c r="AK55" s="31" t="s">
        <v>6</v>
      </c>
      <c r="AL55" s="176">
        <v>6.9444444444444447E-4</v>
      </c>
      <c r="AM55" s="176"/>
      <c r="AN55" s="176"/>
      <c r="AO55" s="176"/>
      <c r="AP55" s="176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spans="2:116" ht="6" customHeight="1"/>
    <row r="57" spans="2:116" ht="3.75" customHeight="1" thickBot="1"/>
    <row r="58" spans="2:116" ht="20.100000000000001" customHeight="1" thickBot="1">
      <c r="B58" s="198" t="s">
        <v>14</v>
      </c>
      <c r="C58" s="199"/>
      <c r="D58" s="220"/>
      <c r="E58" s="221"/>
      <c r="F58" s="221"/>
      <c r="G58" s="221"/>
      <c r="H58" s="221"/>
      <c r="I58" s="222"/>
      <c r="J58" s="223" t="s">
        <v>17</v>
      </c>
      <c r="K58" s="202"/>
      <c r="L58" s="202"/>
      <c r="M58" s="202"/>
      <c r="N58" s="224"/>
      <c r="O58" s="223" t="s">
        <v>40</v>
      </c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24"/>
      <c r="AW58" s="201" t="s">
        <v>21</v>
      </c>
      <c r="AX58" s="202"/>
      <c r="AY58" s="202"/>
      <c r="AZ58" s="202"/>
      <c r="BA58" s="202"/>
      <c r="BB58" s="230"/>
      <c r="BC58" s="231"/>
    </row>
    <row r="59" spans="2:116" ht="18" customHeight="1">
      <c r="B59" s="182">
        <v>13</v>
      </c>
      <c r="C59" s="183"/>
      <c r="D59" s="182"/>
      <c r="E59" s="183"/>
      <c r="F59" s="183"/>
      <c r="G59" s="183"/>
      <c r="H59" s="183"/>
      <c r="I59" s="205"/>
      <c r="J59" s="186">
        <f>H55+$U$55*$X$55+$AL$55</f>
        <v>0.47986111111111113</v>
      </c>
      <c r="K59" s="187"/>
      <c r="L59" s="187"/>
      <c r="M59" s="187"/>
      <c r="N59" s="188"/>
      <c r="O59" s="102" t="str">
        <f>IF(ISBLANK($AZ$33),"",$G$40)</f>
        <v>SV Drochtersen/Assel</v>
      </c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20" t="s">
        <v>20</v>
      </c>
      <c r="AF59" s="103" t="str">
        <f>IF(ISBLANK($AZ$35),"",$G$47)</f>
        <v>TSV Wiepenkathen 1</v>
      </c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4"/>
      <c r="AW59" s="178">
        <v>1</v>
      </c>
      <c r="AX59" s="179"/>
      <c r="AY59" s="179" t="s">
        <v>19</v>
      </c>
      <c r="AZ59" s="179">
        <v>0</v>
      </c>
      <c r="BA59" s="212"/>
      <c r="BB59" s="183"/>
      <c r="BC59" s="205"/>
    </row>
    <row r="60" spans="2:116" ht="12" customHeight="1" thickBot="1">
      <c r="B60" s="184"/>
      <c r="C60" s="185"/>
      <c r="D60" s="184"/>
      <c r="E60" s="185"/>
      <c r="F60" s="185"/>
      <c r="G60" s="185"/>
      <c r="H60" s="185"/>
      <c r="I60" s="206"/>
      <c r="J60" s="189"/>
      <c r="K60" s="190"/>
      <c r="L60" s="190"/>
      <c r="M60" s="190"/>
      <c r="N60" s="191"/>
      <c r="O60" s="195" t="s">
        <v>31</v>
      </c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21"/>
      <c r="AF60" s="196" t="s">
        <v>32</v>
      </c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7"/>
      <c r="AW60" s="180"/>
      <c r="AX60" s="181"/>
      <c r="AY60" s="181"/>
      <c r="AZ60" s="181"/>
      <c r="BA60" s="213"/>
      <c r="BB60" s="185"/>
      <c r="BC60" s="206"/>
    </row>
    <row r="61" spans="2:116" ht="3.75" customHeight="1" thickBot="1"/>
    <row r="62" spans="2:116" ht="20.100000000000001" customHeight="1" thickBot="1">
      <c r="B62" s="198" t="s">
        <v>14</v>
      </c>
      <c r="C62" s="199"/>
      <c r="D62" s="220"/>
      <c r="E62" s="221"/>
      <c r="F62" s="221"/>
      <c r="G62" s="221"/>
      <c r="H62" s="221"/>
      <c r="I62" s="222"/>
      <c r="J62" s="223" t="s">
        <v>17</v>
      </c>
      <c r="K62" s="202"/>
      <c r="L62" s="202"/>
      <c r="M62" s="202"/>
      <c r="N62" s="224"/>
      <c r="O62" s="223" t="s">
        <v>41</v>
      </c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24"/>
      <c r="AW62" s="201" t="s">
        <v>21</v>
      </c>
      <c r="AX62" s="202"/>
      <c r="AY62" s="202"/>
      <c r="AZ62" s="202"/>
      <c r="BA62" s="202"/>
      <c r="BB62" s="230"/>
      <c r="BC62" s="231"/>
    </row>
    <row r="63" spans="2:116" ht="18" customHeight="1">
      <c r="B63" s="182">
        <v>14</v>
      </c>
      <c r="C63" s="183"/>
      <c r="D63" s="182"/>
      <c r="E63" s="183"/>
      <c r="F63" s="183"/>
      <c r="G63" s="183"/>
      <c r="H63" s="183"/>
      <c r="I63" s="205"/>
      <c r="J63" s="186">
        <f>$J$59+$U$55*$X$55+$AL$55</f>
        <v>0.48749999999999999</v>
      </c>
      <c r="K63" s="187"/>
      <c r="L63" s="187"/>
      <c r="M63" s="187"/>
      <c r="N63" s="188"/>
      <c r="O63" s="102" t="str">
        <f>IF(ISBLANK($AZ$35),"",$G$46)</f>
        <v xml:space="preserve">JSG Niederelbe  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20" t="s">
        <v>20</v>
      </c>
      <c r="AF63" s="103" t="str">
        <f>IF(ISBLANK($AZ$33),"",$G$41)</f>
        <v xml:space="preserve">TSV Wiepenkathen 2 </v>
      </c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4"/>
      <c r="AW63" s="178">
        <v>1</v>
      </c>
      <c r="AX63" s="179"/>
      <c r="AY63" s="179" t="s">
        <v>19</v>
      </c>
      <c r="AZ63" s="179">
        <v>0</v>
      </c>
      <c r="BA63" s="212"/>
      <c r="BB63" s="183"/>
      <c r="BC63" s="205"/>
    </row>
    <row r="64" spans="2:116" ht="12" customHeight="1" thickBot="1">
      <c r="B64" s="184"/>
      <c r="C64" s="185"/>
      <c r="D64" s="184"/>
      <c r="E64" s="185"/>
      <c r="F64" s="185"/>
      <c r="G64" s="185"/>
      <c r="H64" s="185"/>
      <c r="I64" s="206"/>
      <c r="J64" s="189"/>
      <c r="K64" s="190"/>
      <c r="L64" s="190"/>
      <c r="M64" s="190"/>
      <c r="N64" s="191"/>
      <c r="O64" s="195" t="s">
        <v>33</v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21"/>
      <c r="AF64" s="196" t="s">
        <v>30</v>
      </c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7"/>
      <c r="AW64" s="180"/>
      <c r="AX64" s="181"/>
      <c r="AY64" s="181"/>
      <c r="AZ64" s="181"/>
      <c r="BA64" s="213"/>
      <c r="BB64" s="185"/>
      <c r="BC64" s="206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18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86" ht="20.100000000000001" customHeight="1" thickBot="1">
      <c r="B66" s="203" t="s">
        <v>14</v>
      </c>
      <c r="C66" s="204"/>
      <c r="D66" s="209"/>
      <c r="E66" s="210"/>
      <c r="F66" s="210"/>
      <c r="G66" s="210"/>
      <c r="H66" s="210"/>
      <c r="I66" s="211"/>
      <c r="J66" s="192" t="s">
        <v>17</v>
      </c>
      <c r="K66" s="193"/>
      <c r="L66" s="193"/>
      <c r="M66" s="193"/>
      <c r="N66" s="194"/>
      <c r="O66" s="192" t="s">
        <v>54</v>
      </c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4"/>
      <c r="AW66" s="200" t="s">
        <v>21</v>
      </c>
      <c r="AX66" s="193"/>
      <c r="AY66" s="193"/>
      <c r="AZ66" s="193"/>
      <c r="BA66" s="193"/>
      <c r="BB66" s="207"/>
      <c r="BC66" s="208"/>
    </row>
    <row r="67" spans="2:86" ht="18" customHeight="1">
      <c r="B67" s="182">
        <v>15</v>
      </c>
      <c r="C67" s="183"/>
      <c r="D67" s="182"/>
      <c r="E67" s="183"/>
      <c r="F67" s="183"/>
      <c r="G67" s="183"/>
      <c r="H67" s="183"/>
      <c r="I67" s="205"/>
      <c r="J67" s="186">
        <f>J$63+3*(X$55+AL$55)</f>
        <v>0.51041666666666663</v>
      </c>
      <c r="K67" s="187"/>
      <c r="L67" s="187"/>
      <c r="M67" s="187"/>
      <c r="N67" s="188"/>
      <c r="O67" s="102" t="str">
        <f>IF(ISBLANK(AZ33),"",$G$43)</f>
        <v>Deinster SV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20" t="s">
        <v>20</v>
      </c>
      <c r="AF67" s="103" t="str">
        <f>IF(ISBLANK($AZ$35),"",$G$49)</f>
        <v>FC Mulsum/Kutenholz</v>
      </c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4"/>
      <c r="AW67" s="178">
        <v>3</v>
      </c>
      <c r="AX67" s="179"/>
      <c r="AY67" s="179" t="s">
        <v>19</v>
      </c>
      <c r="AZ67" s="179">
        <v>1</v>
      </c>
      <c r="BA67" s="212"/>
      <c r="BB67" s="183" t="s">
        <v>67</v>
      </c>
      <c r="BC67" s="205"/>
    </row>
    <row r="68" spans="2:86" ht="12" customHeight="1" thickBot="1">
      <c r="B68" s="184"/>
      <c r="C68" s="185"/>
      <c r="D68" s="184"/>
      <c r="E68" s="185"/>
      <c r="F68" s="185"/>
      <c r="G68" s="185"/>
      <c r="H68" s="185"/>
      <c r="I68" s="206"/>
      <c r="J68" s="189"/>
      <c r="K68" s="190"/>
      <c r="L68" s="190"/>
      <c r="M68" s="190"/>
      <c r="N68" s="191"/>
      <c r="O68" s="195" t="s">
        <v>53</v>
      </c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21"/>
      <c r="AF68" s="196" t="s">
        <v>51</v>
      </c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7"/>
      <c r="AW68" s="180"/>
      <c r="AX68" s="181"/>
      <c r="AY68" s="181"/>
      <c r="AZ68" s="181"/>
      <c r="BA68" s="213"/>
      <c r="BB68" s="185"/>
      <c r="BC68" s="206"/>
    </row>
    <row r="69" spans="2:86" ht="3.75" customHeight="1" thickBot="1"/>
    <row r="70" spans="2:86" ht="20.100000000000001" customHeight="1" thickBot="1">
      <c r="B70" s="203" t="s">
        <v>14</v>
      </c>
      <c r="C70" s="204"/>
      <c r="D70" s="209"/>
      <c r="E70" s="210"/>
      <c r="F70" s="210"/>
      <c r="G70" s="210"/>
      <c r="H70" s="210"/>
      <c r="I70" s="211"/>
      <c r="J70" s="192" t="s">
        <v>17</v>
      </c>
      <c r="K70" s="193"/>
      <c r="L70" s="193"/>
      <c r="M70" s="193"/>
      <c r="N70" s="194"/>
      <c r="O70" s="192" t="s">
        <v>55</v>
      </c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4"/>
      <c r="AW70" s="200" t="s">
        <v>21</v>
      </c>
      <c r="AX70" s="193"/>
      <c r="AY70" s="193"/>
      <c r="AZ70" s="193"/>
      <c r="BA70" s="193"/>
      <c r="BB70" s="207"/>
      <c r="BC70" s="208"/>
    </row>
    <row r="71" spans="2:86" ht="18" customHeight="1">
      <c r="B71" s="182">
        <v>16</v>
      </c>
      <c r="C71" s="183"/>
      <c r="D71" s="182"/>
      <c r="E71" s="183"/>
      <c r="F71" s="183"/>
      <c r="G71" s="183"/>
      <c r="H71" s="183"/>
      <c r="I71" s="205"/>
      <c r="J71" s="186">
        <f>$J$67+$U$55*$X$55+$AL$55</f>
        <v>0.51805555555555549</v>
      </c>
      <c r="K71" s="187"/>
      <c r="L71" s="187"/>
      <c r="M71" s="187"/>
      <c r="N71" s="188"/>
      <c r="O71" s="102" t="str">
        <f>IF(ISBLANK(AZ33),"",$G$42)</f>
        <v xml:space="preserve">Stützpunkt Mädchen </v>
      </c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20" t="s">
        <v>20</v>
      </c>
      <c r="AF71" s="103" t="str">
        <f>IF(ISBLANK($AZ$35),"",$G$48)</f>
        <v xml:space="preserve">SC Hemmoor </v>
      </c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4"/>
      <c r="AW71" s="178">
        <v>1</v>
      </c>
      <c r="AX71" s="179"/>
      <c r="AY71" s="179" t="s">
        <v>19</v>
      </c>
      <c r="AZ71" s="179">
        <v>2</v>
      </c>
      <c r="BA71" s="212"/>
      <c r="BB71" s="183"/>
      <c r="BC71" s="205"/>
    </row>
    <row r="72" spans="2:86" ht="12" customHeight="1" thickBot="1">
      <c r="B72" s="184"/>
      <c r="C72" s="185"/>
      <c r="D72" s="184"/>
      <c r="E72" s="185"/>
      <c r="F72" s="185"/>
      <c r="G72" s="185"/>
      <c r="H72" s="185"/>
      <c r="I72" s="206"/>
      <c r="J72" s="189"/>
      <c r="K72" s="190"/>
      <c r="L72" s="190"/>
      <c r="M72" s="190"/>
      <c r="N72" s="191"/>
      <c r="O72" s="195" t="s">
        <v>50</v>
      </c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21"/>
      <c r="AF72" s="196" t="s">
        <v>52</v>
      </c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7"/>
      <c r="AW72" s="180"/>
      <c r="AX72" s="181"/>
      <c r="AY72" s="181"/>
      <c r="AZ72" s="181"/>
      <c r="BA72" s="213"/>
      <c r="BB72" s="185"/>
      <c r="BC72" s="206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2:86" ht="3.75" customHeight="1" thickBot="1"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86" ht="20.100000000000001" customHeight="1" thickBot="1">
      <c r="B74" s="203" t="s">
        <v>14</v>
      </c>
      <c r="C74" s="204"/>
      <c r="D74" s="209"/>
      <c r="E74" s="210"/>
      <c r="F74" s="210"/>
      <c r="G74" s="210"/>
      <c r="H74" s="210"/>
      <c r="I74" s="211"/>
      <c r="J74" s="192" t="s">
        <v>17</v>
      </c>
      <c r="K74" s="193"/>
      <c r="L74" s="193"/>
      <c r="M74" s="193"/>
      <c r="N74" s="194"/>
      <c r="O74" s="192" t="s">
        <v>34</v>
      </c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4"/>
      <c r="AW74" s="200" t="s">
        <v>21</v>
      </c>
      <c r="AX74" s="193"/>
      <c r="AY74" s="193"/>
      <c r="AZ74" s="193"/>
      <c r="BA74" s="193"/>
      <c r="BB74" s="207"/>
      <c r="BC74" s="208"/>
    </row>
    <row r="75" spans="2:86" ht="18" customHeight="1">
      <c r="B75" s="182">
        <v>17</v>
      </c>
      <c r="C75" s="183"/>
      <c r="D75" s="182"/>
      <c r="E75" s="183"/>
      <c r="F75" s="183"/>
      <c r="G75" s="183"/>
      <c r="H75" s="183"/>
      <c r="I75" s="205"/>
      <c r="J75" s="186">
        <f>$J$71+$U$55*$X$55+$AL$55</f>
        <v>0.52569444444444435</v>
      </c>
      <c r="K75" s="187"/>
      <c r="L75" s="187"/>
      <c r="M75" s="187"/>
      <c r="N75" s="188"/>
      <c r="O75" s="102" t="str">
        <f>IF(ISBLANK($AZ$59)," ",IF($AW$59&lt;$AZ$59,$O$59,IF($AZ$59&lt;$AW$59,$AF$59)))</f>
        <v>TSV Wiepenkathen 1</v>
      </c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20" t="s">
        <v>20</v>
      </c>
      <c r="AF75" s="103" t="str">
        <f>IF(ISBLANK($AZ$63)," ",IF($AW$63&lt;$AZ$63,$O$63,IF($AZ$63&lt;$AW$63,$AF$63)))</f>
        <v xml:space="preserve">TSV Wiepenkathen 2 </v>
      </c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4"/>
      <c r="AW75" s="178">
        <v>1</v>
      </c>
      <c r="AX75" s="179"/>
      <c r="AY75" s="179" t="s">
        <v>19</v>
      </c>
      <c r="AZ75" s="179">
        <v>0</v>
      </c>
      <c r="BA75" s="212"/>
      <c r="BB75" s="183"/>
      <c r="BC75" s="205"/>
    </row>
    <row r="76" spans="2:86" ht="12" customHeight="1" thickBot="1">
      <c r="B76" s="184"/>
      <c r="C76" s="185"/>
      <c r="D76" s="184"/>
      <c r="E76" s="185"/>
      <c r="F76" s="185"/>
      <c r="G76" s="185"/>
      <c r="H76" s="185"/>
      <c r="I76" s="206"/>
      <c r="J76" s="189"/>
      <c r="K76" s="190"/>
      <c r="L76" s="190"/>
      <c r="M76" s="190"/>
      <c r="N76" s="191"/>
      <c r="O76" s="195" t="s">
        <v>42</v>
      </c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21"/>
      <c r="AF76" s="196" t="s">
        <v>43</v>
      </c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7"/>
      <c r="AW76" s="180"/>
      <c r="AX76" s="181"/>
      <c r="AY76" s="181"/>
      <c r="AZ76" s="181"/>
      <c r="BA76" s="213"/>
      <c r="BB76" s="185"/>
      <c r="BC76" s="206"/>
    </row>
    <row r="77" spans="2:86" ht="3.75" customHeight="1" thickBot="1"/>
    <row r="78" spans="2:86" ht="20.100000000000001" customHeight="1" thickBot="1">
      <c r="B78" s="203" t="s">
        <v>14</v>
      </c>
      <c r="C78" s="204"/>
      <c r="D78" s="209"/>
      <c r="E78" s="210"/>
      <c r="F78" s="210"/>
      <c r="G78" s="210"/>
      <c r="H78" s="210"/>
      <c r="I78" s="211"/>
      <c r="J78" s="192" t="s">
        <v>17</v>
      </c>
      <c r="K78" s="193"/>
      <c r="L78" s="193"/>
      <c r="M78" s="193"/>
      <c r="N78" s="194"/>
      <c r="O78" s="192" t="s">
        <v>35</v>
      </c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4"/>
      <c r="AW78" s="200" t="s">
        <v>21</v>
      </c>
      <c r="AX78" s="193"/>
      <c r="AY78" s="193"/>
      <c r="AZ78" s="193"/>
      <c r="BA78" s="193"/>
      <c r="BB78" s="207"/>
      <c r="BC78" s="208"/>
    </row>
    <row r="79" spans="2:86" ht="18" customHeight="1">
      <c r="B79" s="182">
        <v>18</v>
      </c>
      <c r="C79" s="183"/>
      <c r="D79" s="182"/>
      <c r="E79" s="183"/>
      <c r="F79" s="183"/>
      <c r="G79" s="183"/>
      <c r="H79" s="183"/>
      <c r="I79" s="205"/>
      <c r="J79" s="186">
        <f>$J$75+$U$55*$X$55+$AL$55</f>
        <v>0.53333333333333321</v>
      </c>
      <c r="K79" s="187"/>
      <c r="L79" s="187"/>
      <c r="M79" s="187"/>
      <c r="N79" s="188"/>
      <c r="O79" s="102" t="str">
        <f>IF(ISBLANK($AZ$59)," ",IF($AW$59&gt;$AZ$59,$O$59,IF($AZ$59&gt;$AW$59,$AF$59)))</f>
        <v>SV Drochtersen/Assel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20" t="s">
        <v>20</v>
      </c>
      <c r="AF79" s="103" t="str">
        <f>IF(ISBLANK($AZ$63)," ",IF($AW$63&gt;$AZ$63,$O$63,IF($AZ$63&gt;$AW$63,$AF$63)))</f>
        <v xml:space="preserve">JSG Niederelbe  </v>
      </c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4"/>
      <c r="AW79" s="178">
        <v>0</v>
      </c>
      <c r="AX79" s="179"/>
      <c r="AY79" s="179" t="s">
        <v>19</v>
      </c>
      <c r="AZ79" s="179">
        <v>2</v>
      </c>
      <c r="BA79" s="212"/>
      <c r="BB79" s="183" t="s">
        <v>67</v>
      </c>
      <c r="BC79" s="205"/>
    </row>
    <row r="80" spans="2:86" ht="12" customHeight="1" thickBot="1">
      <c r="B80" s="184"/>
      <c r="C80" s="185"/>
      <c r="D80" s="184"/>
      <c r="E80" s="185"/>
      <c r="F80" s="185"/>
      <c r="G80" s="185"/>
      <c r="H80" s="185"/>
      <c r="I80" s="206"/>
      <c r="J80" s="189"/>
      <c r="K80" s="190"/>
      <c r="L80" s="190"/>
      <c r="M80" s="190"/>
      <c r="N80" s="191"/>
      <c r="O80" s="195" t="s">
        <v>44</v>
      </c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21"/>
      <c r="AF80" s="196" t="s">
        <v>45</v>
      </c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7"/>
      <c r="AW80" s="180"/>
      <c r="AX80" s="181"/>
      <c r="AY80" s="181"/>
      <c r="AZ80" s="181"/>
      <c r="BA80" s="213"/>
      <c r="BB80" s="185"/>
      <c r="BC80" s="206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2:102" ht="3.75" customHeigh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2:102">
      <c r="BE82" s="47"/>
      <c r="BF82" s="38"/>
      <c r="BG82" s="38"/>
      <c r="BH82" s="38"/>
      <c r="BI82" s="38"/>
      <c r="BJ82" s="38"/>
      <c r="BK82" s="38"/>
      <c r="BL82" s="38"/>
      <c r="BM82" s="55"/>
      <c r="BN82" s="55"/>
      <c r="BO82" s="55"/>
      <c r="BP82" s="55"/>
      <c r="BQ82" s="55"/>
      <c r="BR82" s="55"/>
      <c r="BS82" s="55"/>
      <c r="BT82" s="55"/>
      <c r="BU82" s="55"/>
    </row>
    <row r="83" spans="2:102">
      <c r="B83" s="1" t="s">
        <v>39</v>
      </c>
      <c r="BE83" s="47"/>
      <c r="BF83" s="38"/>
      <c r="BG83" s="38"/>
      <c r="BH83" s="38"/>
      <c r="BI83" s="38"/>
      <c r="BJ83" s="38"/>
      <c r="BK83" s="38"/>
      <c r="BL83" s="38"/>
      <c r="BM83" s="55"/>
      <c r="BN83" s="55"/>
      <c r="BO83" s="55"/>
      <c r="BP83" s="55"/>
      <c r="BQ83" s="55"/>
      <c r="BR83" s="55"/>
      <c r="BS83" s="55"/>
      <c r="BT83" s="55"/>
      <c r="BU83" s="55"/>
    </row>
    <row r="84" spans="2:102" ht="13.5" thickBot="1"/>
    <row r="85" spans="2:102" ht="24" customHeight="1">
      <c r="I85" s="236" t="s">
        <v>8</v>
      </c>
      <c r="J85" s="237"/>
      <c r="K85" s="237"/>
      <c r="L85" s="22"/>
      <c r="M85" s="216" t="str">
        <f>IF(ISBLANK($AZ$79)," ",IF($AW$79&gt;$AZ$79,$O$79,IF($AZ$79&gt;$AW$79,$AF$79)))</f>
        <v xml:space="preserve">JSG Niederelbe  </v>
      </c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7"/>
    </row>
    <row r="86" spans="2:102" ht="24" customHeight="1">
      <c r="I86" s="218" t="s">
        <v>9</v>
      </c>
      <c r="J86" s="219"/>
      <c r="K86" s="219"/>
      <c r="L86" s="24"/>
      <c r="M86" s="214" t="str">
        <f>IF(ISBLANK($AZ$79)," ",IF($AW$79&lt;$AZ$79,$O$79,IF($AZ$79&lt;$AW$79,$AF$79)))</f>
        <v>SV Drochtersen/Assel</v>
      </c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5"/>
    </row>
    <row r="87" spans="2:102" ht="24" customHeight="1">
      <c r="I87" s="218" t="s">
        <v>10</v>
      </c>
      <c r="J87" s="219"/>
      <c r="K87" s="219"/>
      <c r="L87" s="23"/>
      <c r="M87" s="214" t="str">
        <f>IF(ISBLANK($AZ$75)," ",IF($AW$75&gt;$AZ$75,$O$75,IF($AZ$75&gt;$AW$75,$AF$75)))</f>
        <v>TSV Wiepenkathen 1</v>
      </c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5"/>
    </row>
    <row r="88" spans="2:102" ht="24" customHeight="1">
      <c r="I88" s="218" t="s">
        <v>11</v>
      </c>
      <c r="J88" s="219"/>
      <c r="K88" s="219"/>
      <c r="L88" s="24"/>
      <c r="M88" s="214" t="str">
        <f>IF(ISBLANK($AZ$75)," ",IF($AW$75&lt;$AZ$75,$O$75,IF($AZ$75&lt;$AW$75,$AF$75)))</f>
        <v xml:space="preserve">TSV Wiepenkathen 2 </v>
      </c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5"/>
    </row>
    <row r="89" spans="2:102" ht="24" customHeight="1">
      <c r="I89" s="218" t="s">
        <v>46</v>
      </c>
      <c r="J89" s="219"/>
      <c r="K89" s="219"/>
      <c r="L89" s="24"/>
      <c r="M89" s="214" t="str">
        <f>IF(ISBLANK($AZ$71)," ",IF($AW$71&gt;$AZ$71,$O$71,IF($AZ$71&gt;$AW$71,$AF$71)))</f>
        <v xml:space="preserve">SC Hemmoor </v>
      </c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5"/>
      <c r="BE89" s="47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</row>
    <row r="90" spans="2:102" ht="24" customHeight="1">
      <c r="I90" s="218" t="s">
        <v>47</v>
      </c>
      <c r="J90" s="219"/>
      <c r="K90" s="219"/>
      <c r="L90" s="24"/>
      <c r="M90" s="214" t="str">
        <f>IF(ISBLANK($AZ$71)," ",IF($AW$71&lt;$AZ$71,$O$71,IF($AZ$71&lt;$AW$71,$AF$71)))</f>
        <v xml:space="preserve">Stützpunkt Mädchen </v>
      </c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5"/>
      <c r="BE90" s="4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</row>
    <row r="91" spans="2:102" ht="24" customHeight="1">
      <c r="I91" s="218" t="s">
        <v>48</v>
      </c>
      <c r="J91" s="219"/>
      <c r="K91" s="219"/>
      <c r="L91" s="24"/>
      <c r="M91" s="214" t="str">
        <f>IF(ISBLANK($AZ$67)," ",IF($AW$67&gt;$AZ$67,$O$67,IF($AZ$67&gt;$AW$67,$AF$67)))</f>
        <v>Deinster SV</v>
      </c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5"/>
    </row>
    <row r="92" spans="2:102" ht="24" customHeight="1" thickBot="1">
      <c r="I92" s="232" t="s">
        <v>49</v>
      </c>
      <c r="J92" s="233"/>
      <c r="K92" s="233"/>
      <c r="L92" s="25"/>
      <c r="M92" s="234" t="str">
        <f>IF(ISBLANK($AZ$67)," ",IF($AW$67&lt;$AZ$67,$O$67,IF($AZ$67&lt;$AW$67,$AF$67)))</f>
        <v>FC Mulsum/Kutenholz</v>
      </c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5"/>
    </row>
  </sheetData>
  <sortState ref="BM29:BS32">
    <sortCondition descending="1" ref="BO29"/>
    <sortCondition descending="1" ref="BS29"/>
    <sortCondition descending="1" ref="BP29"/>
  </sortState>
  <mergeCells count="341">
    <mergeCell ref="I92:K92"/>
    <mergeCell ref="M92:AV92"/>
    <mergeCell ref="I90:K90"/>
    <mergeCell ref="M90:AV90"/>
    <mergeCell ref="I91:K91"/>
    <mergeCell ref="M91:AV91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M87:AV87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X55:AB55"/>
    <mergeCell ref="AL55:AP55"/>
    <mergeCell ref="M6:T6"/>
    <mergeCell ref="Y6:AF6"/>
    <mergeCell ref="AE15:BA15"/>
    <mergeCell ref="AW24:AX24"/>
    <mergeCell ref="AZ24:BA24"/>
    <mergeCell ref="AG19:BA19"/>
    <mergeCell ref="B19:C19"/>
    <mergeCell ref="B26:C26"/>
    <mergeCell ref="B27:C27"/>
    <mergeCell ref="B28:C28"/>
    <mergeCell ref="B29:C29"/>
    <mergeCell ref="B23:C23"/>
    <mergeCell ref="M88:AV88"/>
    <mergeCell ref="M85:AV85"/>
    <mergeCell ref="I87:K87"/>
    <mergeCell ref="J26:N26"/>
    <mergeCell ref="J28:N28"/>
    <mergeCell ref="O28:AD28"/>
    <mergeCell ref="J30:N30"/>
    <mergeCell ref="O30:AD30"/>
    <mergeCell ref="G42:AD42"/>
    <mergeCell ref="G40:AD40"/>
    <mergeCell ref="J32:N32"/>
    <mergeCell ref="O32:AD32"/>
    <mergeCell ref="D62:I62"/>
    <mergeCell ref="J62:N62"/>
    <mergeCell ref="O62:AV62"/>
    <mergeCell ref="D66:I66"/>
    <mergeCell ref="J66:N66"/>
    <mergeCell ref="O66:AV66"/>
    <mergeCell ref="D70:I70"/>
    <mergeCell ref="J70:N70"/>
    <mergeCell ref="O70:AV70"/>
    <mergeCell ref="O76:AD76"/>
    <mergeCell ref="AF76:AV76"/>
    <mergeCell ref="O75:AD75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B79:C80"/>
    <mergeCell ref="J79:N80"/>
    <mergeCell ref="AY75:AY76"/>
    <mergeCell ref="AZ75:BA76"/>
    <mergeCell ref="AZ79:BA80"/>
    <mergeCell ref="AF75:AV75"/>
    <mergeCell ref="AW75:AX76"/>
    <mergeCell ref="B75:C76"/>
    <mergeCell ref="J75:N76"/>
    <mergeCell ref="O74:AV74"/>
    <mergeCell ref="O60:AD60"/>
    <mergeCell ref="AF60:AV60"/>
    <mergeCell ref="B62:C62"/>
    <mergeCell ref="AW74:BA74"/>
    <mergeCell ref="AW62:BA62"/>
    <mergeCell ref="B66:C66"/>
    <mergeCell ref="AW66:BA66"/>
    <mergeCell ref="B70:C70"/>
    <mergeCell ref="AW70:BA70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B16:C16"/>
    <mergeCell ref="B17:C17"/>
    <mergeCell ref="B18:C18"/>
    <mergeCell ref="BB19:BC19"/>
    <mergeCell ref="BB17:BC17"/>
    <mergeCell ref="AG16:BA16"/>
    <mergeCell ref="AE19:AF19"/>
    <mergeCell ref="O23:AV23"/>
    <mergeCell ref="AE17:AF17"/>
    <mergeCell ref="AE18:AF18"/>
    <mergeCell ref="AG17:BA17"/>
    <mergeCell ref="AG18:BA18"/>
    <mergeCell ref="AE16:AF16"/>
    <mergeCell ref="Y16:Z16"/>
    <mergeCell ref="D16:X16"/>
    <mergeCell ref="D19:X19"/>
    <mergeCell ref="Y17:Z17"/>
    <mergeCell ref="Y18:Z18"/>
    <mergeCell ref="Y19:Z19"/>
    <mergeCell ref="D17:X17"/>
    <mergeCell ref="D18:X18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O25:AD25"/>
    <mergeCell ref="AF25:AV25"/>
    <mergeCell ref="J25:N25"/>
    <mergeCell ref="D25:F25"/>
    <mergeCell ref="G25:I25"/>
    <mergeCell ref="AW25:AX25"/>
    <mergeCell ref="AZ25:BA25"/>
    <mergeCell ref="BB25:BC25"/>
    <mergeCell ref="B34:C34"/>
    <mergeCell ref="B35:C35"/>
    <mergeCell ref="B30:C30"/>
    <mergeCell ref="B31:C31"/>
    <mergeCell ref="B32:C32"/>
    <mergeCell ref="B33:C33"/>
    <mergeCell ref="AF29:AV29"/>
    <mergeCell ref="AW29:AX29"/>
    <mergeCell ref="J31:N31"/>
    <mergeCell ref="O31:AD31"/>
    <mergeCell ref="AF31:AV31"/>
    <mergeCell ref="AW31:AX31"/>
    <mergeCell ref="AF30:AV30"/>
    <mergeCell ref="AW30:AX30"/>
    <mergeCell ref="AW35:AX35"/>
    <mergeCell ref="D26:F26"/>
    <mergeCell ref="G26:I26"/>
    <mergeCell ref="O26:AD26"/>
    <mergeCell ref="AF28:AV28"/>
    <mergeCell ref="AF26:AV26"/>
    <mergeCell ref="AW26:AX26"/>
    <mergeCell ref="AZ26:BA26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W27:AX27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AZ30:BA30"/>
    <mergeCell ref="BB30:BC30"/>
    <mergeCell ref="AZ31:BA31"/>
    <mergeCell ref="BB31:BC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D30:F30"/>
    <mergeCell ref="G30:I30"/>
    <mergeCell ref="D32:F32"/>
    <mergeCell ref="G32:I32"/>
    <mergeCell ref="D31:F31"/>
    <mergeCell ref="G31:I31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N47:AO47"/>
    <mergeCell ref="AP41:AR41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G43:AD43"/>
  </mergeCells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&amp;C&amp;F&amp;R&amp;P von &amp;N </oddFooter>
  </headerFooter>
  <drawing r:id="rId2"/>
  <legacyDrawing r:id="rId3"/>
  <controls>
    <control shapeId="1026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Pinguin Cup</cp:lastModifiedBy>
  <cp:lastPrinted>2012-02-15T17:57:56Z</cp:lastPrinted>
  <dcterms:created xsi:type="dcterms:W3CDTF">2002-02-21T07:48:38Z</dcterms:created>
  <dcterms:modified xsi:type="dcterms:W3CDTF">2012-02-26T17:54:51Z</dcterms:modified>
</cp:coreProperties>
</file>